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136F080F-817B-48B0-85C9-754DACAD3F6D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59" i="6"/>
  <c r="H36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53" i="6" l="1"/>
  <c r="H53" i="6" s="1"/>
  <c r="E43" i="6"/>
  <c r="H43" i="6" s="1"/>
  <c r="E33" i="6"/>
  <c r="H3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<sst xmlns="http://schemas.openxmlformats.org/spreadsheetml/2006/main" count="203" uniqueCount="142">
  <si>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</si>
  <si>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</si>
  <si>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</si>
  <si>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</si>
  <si>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</si>
  <si>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</si>
  <si>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</si>
  <si>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</si>
  <si>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</si>
  <si>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</si>
  <si>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</si>
  <si>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</si>
  <si>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</si>
  <si>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</si>
  <si>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</si>
  <si>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</si>
  <si>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</si>
  <si>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</si>
  <si>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</si>
  <si>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</si>
  <si>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</si>
  <si>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</si>
  <si>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</si>
  <si>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</si>
  <si>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</si>
  <si>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</si>
  <si>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</si>
  <si>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</si>
  <si>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</si>
  <si>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</si>
  <si>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</si>
  <si>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</si>
  <si>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</si>
  <si>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</si>
  <si>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</si>
  <si>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</si>
  <si>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</si>
  <si>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</si>
  <si>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</si>
  <si>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</si>
  <si>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</si>
  <si>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</si>
  <si>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</si>
  <si>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</si>
  <si>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</si>
  <si>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</si>
  <si>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</si>
  <si>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</si>
  <si>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</si>
  <si>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</si>
  <si>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</si>
  <si>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</si>
  <si>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</si>
  <si>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</si>
  <si>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</si>
  <si>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</si>
  <si>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</si>
  <si>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</si>
  <si>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</si>
  <si>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</si>
  <si>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</si>
  <si>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</si>
  <si>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</si>
  <si>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</si>
  <si>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</si>
  <si>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</si>
  <si>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</si>
  <si>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</si>
  <si>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</si>
  <si>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</si>
  <si>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</si>
  <si>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</si>
  <si>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</si>
  <si>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</si>
  <si>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</si>
  <si>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</si>
  <si>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</si>
  <si>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</si>
  <si>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</si>
  <si>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</si>
  <si>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</si>
  <si>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</si>
  <si>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</si>
  <si>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</si>
  <si>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</si>
  <si>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</si>
  <si>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</si>
  <si>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</si>
  <si>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</si>
  <si>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</si>
  <si>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</si>
  <si>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</si>
  <si>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</si>
  <si>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</si>
  <si>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</si>
  <si>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</si>
  <si>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</si>
  <si>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</si>
  <si>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</si>
  <si>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</si>
  <si>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</si>
  <si>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</si>
  <si>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</si>
  <si>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</si>
  <si>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</si>
  <si>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</si>
  <si>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</si>
  <si>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</si>
  <si>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</si>
  <si>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</si>
  <si>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</si>
  <si>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</si>
  <si>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</si>
  <si>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</si>
  <si>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</si>
  <si>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</si>
  <si>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</si>
  <si>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</si>
  <si>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</si>
  <si>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</si>
  <si>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</si>
  <si>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</si>
  <si>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</si>
  <si>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</si>
  <si>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</si>
  <si>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</si>
  <si>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</si>
  <si>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</si>
  <si>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</si>
  <si>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</si>
  <si>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</si>
  <si>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</si>
  <si>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</si>
  <si>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UNIVERSIDAD POLITECNICA DE JUVENTINO ROSAS
Estado Analítico del Ejercicio del Presupuesto de Egresos
Clasificación por Objeto del Gasto (Capítulo y Concepto)
Del 1 de Enero al 30 de Septiembre de 2021</t>
  </si>
  <si>
    <t>UNIVERSIDAD POLITECNICA DE JUVENTINO ROSAS
Estado Analítico del Ejercicio del Presupuesto de Egresos
Clasificación Económica (por Tipo de Gasto)
Del 1 de Enero al 30 de Septiembre de 2021</t>
  </si>
  <si>
    <t>0101 RECTORÍA</t>
  </si>
  <si>
    <t>0201 SECRETARÍA ACADÉMICA</t>
  </si>
  <si>
    <t>0301 SECRETARÍA ADMINISTRATIVA</t>
  </si>
  <si>
    <t>0401 ORGANO INTERNO DE CONTROL DE LA UPJ</t>
  </si>
  <si>
    <t>UNIVERSIDAD POLITECNICA DE JUVENTINO ROSAS
Estado Analítico del Ejercicio del Presupuesto de Egresos
Clasificación Administrativa
Del 1 de Enero al 30 de Septiembre de 2021</t>
  </si>
  <si>
    <t>UNIVERSIDAD POLITECNICA DE JUVENTINO ROSAS
Estado Analítico del Ejercicio del Presupuesto de Egresos
Clasificación Administrativa (Sector Paraestatal)
Del 1 de Enero al 30 de Septiembre de 2021</t>
  </si>
  <si>
    <t>UNIVERSIDAD POLITECNICA DE JUVENTINO ROSAS
Estado Analítico del Ejercicio del Presupuesto de Egresos
Clasificación Funcional (Finalidad y Función)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</si>
</sst>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90</xdr:row>
      <xdr:rowOff>0</xdr:rowOff>
    </xdr:from>
    <xdr:to>
      <xdr:col>7</xdr:col>
      <xdr:colOff>670789</xdr:colOff>
      <xdr:row>98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C0BB7F-3B54-49B8-9324-02FDAAE1E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344400"/>
          <a:ext cx="8641309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106680</xdr:rowOff>
    </xdr:from>
    <xdr:to>
      <xdr:col>8</xdr:col>
      <xdr:colOff>228829</xdr:colOff>
      <xdr:row>47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08506E-D435-444D-A90D-62FE77A9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0"/>
          <a:ext cx="8641309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66</xdr:row>
      <xdr:rowOff>53340</xdr:rowOff>
    </xdr:from>
    <xdr:to>
      <xdr:col>7</xdr:col>
      <xdr:colOff>350749</xdr:colOff>
      <xdr:row>74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4426D0-7B96-48FD-B97B-42DFC02B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" y="9296400"/>
          <a:ext cx="8641309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64" workbookViewId="0">
      <selection activeCell="B91" sqref="B91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41" t="s">
        <v>133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54</v>
      </c>
      <c r="B2" s="47"/>
      <c r="C2" s="41" t="s">
        <v>60</v>
      </c>
      <c r="D2" s="42"/>
      <c r="E2" s="42"/>
      <c r="F2" s="42"/>
      <c r="G2" s="43"/>
      <c r="H2" s="44" t="s">
        <v>59</v>
      </c>
    </row>
    <row r="3" spans="1:8" ht="24.9" customHeight="1" x14ac:dyDescent="0.2">
      <c r="A3" s="48"/>
      <c r="B3" s="49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9" t="s">
        <v>61</v>
      </c>
      <c r="B5" s="6"/>
      <c r="C5" s="34">
        <f>SUM(C6:C12)</f>
        <v>41413268.979999997</v>
      </c>
      <c r="D5" s="34">
        <f>SUM(D6:D12)</f>
        <v>580893.52</v>
      </c>
      <c r="E5" s="34">
        <f>C5+D5</f>
        <v>41994162.5</v>
      </c>
      <c r="F5" s="34">
        <f>SUM(F6:F12)</f>
        <v>30942911.770000003</v>
      </c>
      <c r="G5" s="34">
        <f>SUM(G6:G12)</f>
        <v>30942911.770000003</v>
      </c>
      <c r="H5" s="34">
        <f>E5-F5</f>
        <v>11051250.729999997</v>
      </c>
    </row>
    <row r="6" spans="1:8" x14ac:dyDescent="0.2">
      <c r="A6" s="28">
        <v>1100</v>
      </c>
      <c r="B6" s="10" t="s">
        <v>70</v>
      </c>
      <c r="C6" s="12">
        <v>20954914.27</v>
      </c>
      <c r="D6" s="12">
        <v>81222.2</v>
      </c>
      <c r="E6" s="12">
        <f t="shared" ref="E6:E69" si="0">C6+D6</f>
        <v>21036136.469999999</v>
      </c>
      <c r="F6" s="12">
        <v>16614100.390000001</v>
      </c>
      <c r="G6" s="12">
        <v>16614100.390000001</v>
      </c>
      <c r="H6" s="12">
        <f t="shared" ref="H6:H69" si="1">E6-F6</f>
        <v>4422036.0799999982</v>
      </c>
    </row>
    <row r="7" spans="1:8" x14ac:dyDescent="0.2">
      <c r="A7" s="28">
        <v>1200</v>
      </c>
      <c r="B7" s="10" t="s">
        <v>71</v>
      </c>
      <c r="C7" s="12">
        <v>9668814.6199999992</v>
      </c>
      <c r="D7" s="12">
        <v>363526.75</v>
      </c>
      <c r="E7" s="12">
        <f t="shared" si="0"/>
        <v>10032341.369999999</v>
      </c>
      <c r="F7" s="12">
        <v>6184422.6699999999</v>
      </c>
      <c r="G7" s="12">
        <v>6184422.6699999999</v>
      </c>
      <c r="H7" s="12">
        <f t="shared" si="1"/>
        <v>3847918.6999999993</v>
      </c>
    </row>
    <row r="8" spans="1:8" x14ac:dyDescent="0.2">
      <c r="A8" s="28">
        <v>1300</v>
      </c>
      <c r="B8" s="10" t="s">
        <v>72</v>
      </c>
      <c r="C8" s="12">
        <v>636449.67000000004</v>
      </c>
      <c r="D8" s="12">
        <v>135510.44</v>
      </c>
      <c r="E8" s="12">
        <f t="shared" si="0"/>
        <v>771960.1100000001</v>
      </c>
      <c r="F8" s="12">
        <v>407490.27</v>
      </c>
      <c r="G8" s="12">
        <v>407490.27</v>
      </c>
      <c r="H8" s="12">
        <f t="shared" si="1"/>
        <v>364469.84000000008</v>
      </c>
    </row>
    <row r="9" spans="1:8" x14ac:dyDescent="0.2">
      <c r="A9" s="28">
        <v>1400</v>
      </c>
      <c r="B9" s="10" t="s">
        <v>34</v>
      </c>
      <c r="C9" s="12">
        <v>4958976.41</v>
      </c>
      <c r="D9" s="12">
        <v>0</v>
      </c>
      <c r="E9" s="12">
        <f t="shared" si="0"/>
        <v>4958976.41</v>
      </c>
      <c r="F9" s="12">
        <v>3483765.2</v>
      </c>
      <c r="G9" s="12">
        <v>3483765.2</v>
      </c>
      <c r="H9" s="12">
        <f t="shared" si="1"/>
        <v>1475211.21</v>
      </c>
    </row>
    <row r="10" spans="1:8" x14ac:dyDescent="0.2">
      <c r="A10" s="28">
        <v>1500</v>
      </c>
      <c r="B10" s="10" t="s">
        <v>73</v>
      </c>
      <c r="C10" s="12">
        <v>5194114.01</v>
      </c>
      <c r="D10" s="12">
        <v>634.13</v>
      </c>
      <c r="E10" s="12">
        <f t="shared" si="0"/>
        <v>5194748.1399999997</v>
      </c>
      <c r="F10" s="12">
        <v>4253133.24</v>
      </c>
      <c r="G10" s="12">
        <v>4253133.24</v>
      </c>
      <c r="H10" s="12">
        <f t="shared" si="1"/>
        <v>941614.89999999944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74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62</v>
      </c>
      <c r="B13" s="6"/>
      <c r="C13" s="35">
        <f>SUM(C14:C22)</f>
        <v>1830494.52</v>
      </c>
      <c r="D13" s="35">
        <f>SUM(D14:D22)</f>
        <v>610671.06999999995</v>
      </c>
      <c r="E13" s="35">
        <f t="shared" si="0"/>
        <v>2441165.59</v>
      </c>
      <c r="F13" s="35">
        <f>SUM(F14:F22)</f>
        <v>1092045.1400000001</v>
      </c>
      <c r="G13" s="35">
        <f>SUM(G14:G22)</f>
        <v>1092045.1400000001</v>
      </c>
      <c r="H13" s="35">
        <f t="shared" si="1"/>
        <v>1349120.4499999997</v>
      </c>
    </row>
    <row r="14" spans="1:8" x14ac:dyDescent="0.2">
      <c r="A14" s="28">
        <v>2100</v>
      </c>
      <c r="B14" s="10" t="s">
        <v>75</v>
      </c>
      <c r="C14" s="12">
        <v>498596.56</v>
      </c>
      <c r="D14" s="12">
        <v>347568.85</v>
      </c>
      <c r="E14" s="12">
        <f t="shared" si="0"/>
        <v>846165.40999999992</v>
      </c>
      <c r="F14" s="12">
        <v>316152.39</v>
      </c>
      <c r="G14" s="12">
        <v>316152.39</v>
      </c>
      <c r="H14" s="12">
        <f t="shared" si="1"/>
        <v>530013.0199999999</v>
      </c>
    </row>
    <row r="15" spans="1:8" x14ac:dyDescent="0.2">
      <c r="A15" s="28">
        <v>2200</v>
      </c>
      <c r="B15" s="10" t="s">
        <v>76</v>
      </c>
      <c r="C15" s="12">
        <v>137895.97</v>
      </c>
      <c r="D15" s="12">
        <v>-11960</v>
      </c>
      <c r="E15" s="12">
        <f t="shared" si="0"/>
        <v>125935.97</v>
      </c>
      <c r="F15" s="12">
        <v>52639.29</v>
      </c>
      <c r="G15" s="12">
        <v>52639.29</v>
      </c>
      <c r="H15" s="12">
        <f t="shared" si="1"/>
        <v>73296.679999999993</v>
      </c>
    </row>
    <row r="16" spans="1:8" x14ac:dyDescent="0.2">
      <c r="A16" s="28">
        <v>2300</v>
      </c>
      <c r="B16" s="10" t="s">
        <v>77</v>
      </c>
      <c r="C16" s="12">
        <v>1500</v>
      </c>
      <c r="D16" s="12">
        <v>27000</v>
      </c>
      <c r="E16" s="12">
        <f t="shared" si="0"/>
        <v>28500</v>
      </c>
      <c r="F16" s="12">
        <v>26693.919999999998</v>
      </c>
      <c r="G16" s="12">
        <v>26693.919999999998</v>
      </c>
      <c r="H16" s="12">
        <f t="shared" si="1"/>
        <v>1806.0800000000017</v>
      </c>
    </row>
    <row r="17" spans="1:8" x14ac:dyDescent="0.2">
      <c r="A17" s="28">
        <v>2400</v>
      </c>
      <c r="B17" s="10" t="s">
        <v>78</v>
      </c>
      <c r="C17" s="12">
        <v>196334.59</v>
      </c>
      <c r="D17" s="12">
        <v>8935.24</v>
      </c>
      <c r="E17" s="12">
        <f t="shared" si="0"/>
        <v>205269.83</v>
      </c>
      <c r="F17" s="12">
        <v>153953.98000000001</v>
      </c>
      <c r="G17" s="12">
        <v>153953.98000000001</v>
      </c>
      <c r="H17" s="12">
        <f t="shared" si="1"/>
        <v>51315.849999999977</v>
      </c>
    </row>
    <row r="18" spans="1:8" x14ac:dyDescent="0.2">
      <c r="A18" s="28">
        <v>2500</v>
      </c>
      <c r="B18" s="10" t="s">
        <v>79</v>
      </c>
      <c r="C18" s="12">
        <v>234565.4</v>
      </c>
      <c r="D18" s="12">
        <v>86998</v>
      </c>
      <c r="E18" s="12">
        <f t="shared" si="0"/>
        <v>321563.40000000002</v>
      </c>
      <c r="F18" s="12">
        <v>115237.05</v>
      </c>
      <c r="G18" s="12">
        <v>115237.05</v>
      </c>
      <c r="H18" s="12">
        <f t="shared" si="1"/>
        <v>206326.35000000003</v>
      </c>
    </row>
    <row r="19" spans="1:8" x14ac:dyDescent="0.2">
      <c r="A19" s="28">
        <v>2600</v>
      </c>
      <c r="B19" s="10" t="s">
        <v>80</v>
      </c>
      <c r="C19" s="12">
        <v>528000</v>
      </c>
      <c r="D19" s="12">
        <v>0</v>
      </c>
      <c r="E19" s="12">
        <f t="shared" si="0"/>
        <v>528000</v>
      </c>
      <c r="F19" s="12">
        <v>161266.51</v>
      </c>
      <c r="G19" s="12">
        <v>161266.51</v>
      </c>
      <c r="H19" s="12">
        <f t="shared" si="1"/>
        <v>366733.49</v>
      </c>
    </row>
    <row r="20" spans="1:8" x14ac:dyDescent="0.2">
      <c r="A20" s="28">
        <v>2700</v>
      </c>
      <c r="B20" s="10" t="s">
        <v>81</v>
      </c>
      <c r="C20" s="12">
        <v>36005</v>
      </c>
      <c r="D20" s="12">
        <v>0</v>
      </c>
      <c r="E20" s="12">
        <f t="shared" si="0"/>
        <v>36005</v>
      </c>
      <c r="F20" s="12">
        <v>20770.16</v>
      </c>
      <c r="G20" s="12">
        <v>20770.16</v>
      </c>
      <c r="H20" s="12">
        <f t="shared" si="1"/>
        <v>15234.84</v>
      </c>
    </row>
    <row r="21" spans="1:8" x14ac:dyDescent="0.2">
      <c r="A21" s="28">
        <v>2800</v>
      </c>
      <c r="B21" s="10" t="s">
        <v>82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83</v>
      </c>
      <c r="C22" s="12">
        <v>197597</v>
      </c>
      <c r="D22" s="12">
        <v>152128.98000000001</v>
      </c>
      <c r="E22" s="12">
        <f t="shared" si="0"/>
        <v>349725.98</v>
      </c>
      <c r="F22" s="12">
        <v>245331.84</v>
      </c>
      <c r="G22" s="12">
        <v>245331.84</v>
      </c>
      <c r="H22" s="12">
        <f t="shared" si="1"/>
        <v>104394.13999999998</v>
      </c>
    </row>
    <row r="23" spans="1:8" x14ac:dyDescent="0.2">
      <c r="A23" s="29" t="s">
        <v>63</v>
      </c>
      <c r="B23" s="6"/>
      <c r="C23" s="35">
        <f>SUM(C24:C32)</f>
        <v>8003913.8400000017</v>
      </c>
      <c r="D23" s="35">
        <f>SUM(D24:D32)</f>
        <v>6556906.0100000007</v>
      </c>
      <c r="E23" s="35">
        <f t="shared" si="0"/>
        <v>14560819.850000001</v>
      </c>
      <c r="F23" s="35">
        <f>SUM(F24:F32)</f>
        <v>6949802.1700000009</v>
      </c>
      <c r="G23" s="35">
        <f>SUM(G24:G32)</f>
        <v>6949802.1700000009</v>
      </c>
      <c r="H23" s="35">
        <f t="shared" si="1"/>
        <v>7611017.6800000006</v>
      </c>
    </row>
    <row r="24" spans="1:8" x14ac:dyDescent="0.2">
      <c r="A24" s="28">
        <v>3100</v>
      </c>
      <c r="B24" s="10" t="s">
        <v>84</v>
      </c>
      <c r="C24" s="12">
        <v>1308268.01</v>
      </c>
      <c r="D24" s="12">
        <v>206776.73</v>
      </c>
      <c r="E24" s="12">
        <f t="shared" si="0"/>
        <v>1515044.74</v>
      </c>
      <c r="F24" s="12">
        <v>870637.59</v>
      </c>
      <c r="G24" s="12">
        <v>870637.59</v>
      </c>
      <c r="H24" s="12">
        <f t="shared" si="1"/>
        <v>644407.15</v>
      </c>
    </row>
    <row r="25" spans="1:8" x14ac:dyDescent="0.2">
      <c r="A25" s="28">
        <v>3200</v>
      </c>
      <c r="B25" s="10" t="s">
        <v>85</v>
      </c>
      <c r="C25" s="12">
        <v>124799</v>
      </c>
      <c r="D25" s="12">
        <v>110056.52</v>
      </c>
      <c r="E25" s="12">
        <f t="shared" si="0"/>
        <v>234855.52000000002</v>
      </c>
      <c r="F25" s="12">
        <v>47592</v>
      </c>
      <c r="G25" s="12">
        <v>47592</v>
      </c>
      <c r="H25" s="12">
        <f t="shared" si="1"/>
        <v>187263.52000000002</v>
      </c>
    </row>
    <row r="26" spans="1:8" x14ac:dyDescent="0.2">
      <c r="A26" s="28">
        <v>3300</v>
      </c>
      <c r="B26" s="10" t="s">
        <v>86</v>
      </c>
      <c r="C26" s="12">
        <v>2559630.9300000002</v>
      </c>
      <c r="D26" s="12">
        <v>781433.84</v>
      </c>
      <c r="E26" s="12">
        <f t="shared" si="0"/>
        <v>3341064.77</v>
      </c>
      <c r="F26" s="12">
        <v>1823321.56</v>
      </c>
      <c r="G26" s="12">
        <v>1823321.56</v>
      </c>
      <c r="H26" s="12">
        <f t="shared" si="1"/>
        <v>1517743.21</v>
      </c>
    </row>
    <row r="27" spans="1:8" x14ac:dyDescent="0.2">
      <c r="A27" s="28">
        <v>3400</v>
      </c>
      <c r="B27" s="10" t="s">
        <v>87</v>
      </c>
      <c r="C27" s="12">
        <v>144800</v>
      </c>
      <c r="D27" s="12">
        <v>70566.91</v>
      </c>
      <c r="E27" s="12">
        <f t="shared" si="0"/>
        <v>215366.91</v>
      </c>
      <c r="F27" s="12">
        <v>114756.91</v>
      </c>
      <c r="G27" s="12">
        <v>114756.91</v>
      </c>
      <c r="H27" s="12">
        <f t="shared" si="1"/>
        <v>100610</v>
      </c>
    </row>
    <row r="28" spans="1:8" x14ac:dyDescent="0.2">
      <c r="A28" s="28">
        <v>3500</v>
      </c>
      <c r="B28" s="10" t="s">
        <v>88</v>
      </c>
      <c r="C28" s="12">
        <v>2527394.44</v>
      </c>
      <c r="D28" s="12">
        <v>5251891.46</v>
      </c>
      <c r="E28" s="12">
        <f t="shared" si="0"/>
        <v>7779285.9000000004</v>
      </c>
      <c r="F28" s="12">
        <v>3392988.41</v>
      </c>
      <c r="G28" s="12">
        <v>3392988.41</v>
      </c>
      <c r="H28" s="12">
        <f t="shared" si="1"/>
        <v>4386297.49</v>
      </c>
    </row>
    <row r="29" spans="1:8" x14ac:dyDescent="0.2">
      <c r="A29" s="28">
        <v>3600</v>
      </c>
      <c r="B29" s="10" t="s">
        <v>89</v>
      </c>
      <c r="C29" s="12">
        <v>205000</v>
      </c>
      <c r="D29" s="12">
        <v>18249.12</v>
      </c>
      <c r="E29" s="12">
        <f t="shared" si="0"/>
        <v>223249.12</v>
      </c>
      <c r="F29" s="12">
        <v>94279.11</v>
      </c>
      <c r="G29" s="12">
        <v>94279.11</v>
      </c>
      <c r="H29" s="12">
        <f t="shared" si="1"/>
        <v>128970.01</v>
      </c>
    </row>
    <row r="30" spans="1:8" x14ac:dyDescent="0.2">
      <c r="A30" s="28">
        <v>3700</v>
      </c>
      <c r="B30" s="10" t="s">
        <v>90</v>
      </c>
      <c r="C30" s="12">
        <v>91418.58</v>
      </c>
      <c r="D30" s="12">
        <v>86721</v>
      </c>
      <c r="E30" s="12">
        <f t="shared" si="0"/>
        <v>178139.58000000002</v>
      </c>
      <c r="F30" s="12">
        <v>68013.72</v>
      </c>
      <c r="G30" s="12">
        <v>68013.72</v>
      </c>
      <c r="H30" s="12">
        <f t="shared" si="1"/>
        <v>110125.86000000002</v>
      </c>
    </row>
    <row r="31" spans="1:8" x14ac:dyDescent="0.2">
      <c r="A31" s="28">
        <v>3800</v>
      </c>
      <c r="B31" s="10" t="s">
        <v>91</v>
      </c>
      <c r="C31" s="12">
        <v>371509.4</v>
      </c>
      <c r="D31" s="12">
        <v>-108479.35</v>
      </c>
      <c r="E31" s="12">
        <f t="shared" si="0"/>
        <v>263030.05000000005</v>
      </c>
      <c r="F31" s="12">
        <v>63647.88</v>
      </c>
      <c r="G31" s="12">
        <v>63647.88</v>
      </c>
      <c r="H31" s="12">
        <f t="shared" si="1"/>
        <v>199382.17000000004</v>
      </c>
    </row>
    <row r="32" spans="1:8" x14ac:dyDescent="0.2">
      <c r="A32" s="28">
        <v>3900</v>
      </c>
      <c r="B32" s="10" t="s">
        <v>18</v>
      </c>
      <c r="C32" s="12">
        <v>671093.48</v>
      </c>
      <c r="D32" s="12">
        <v>139689.78</v>
      </c>
      <c r="E32" s="12">
        <f t="shared" si="0"/>
        <v>810783.26</v>
      </c>
      <c r="F32" s="12">
        <v>474564.99</v>
      </c>
      <c r="G32" s="12">
        <v>474564.99</v>
      </c>
      <c r="H32" s="12">
        <f t="shared" si="1"/>
        <v>336218.27</v>
      </c>
    </row>
    <row r="33" spans="1:8" x14ac:dyDescent="0.2">
      <c r="A33" s="29" t="s">
        <v>64</v>
      </c>
      <c r="B33" s="6"/>
      <c r="C33" s="35">
        <f>SUM(C34:C42)</f>
        <v>0</v>
      </c>
      <c r="D33" s="35">
        <f>SUM(D34:D42)</f>
        <v>295000</v>
      </c>
      <c r="E33" s="35">
        <f t="shared" si="0"/>
        <v>295000</v>
      </c>
      <c r="F33" s="35">
        <f>SUM(F34:F42)</f>
        <v>273401.34999999998</v>
      </c>
      <c r="G33" s="35">
        <f>SUM(G34:G42)</f>
        <v>273401.34999999998</v>
      </c>
      <c r="H33" s="35">
        <f t="shared" si="1"/>
        <v>21598.650000000023</v>
      </c>
    </row>
    <row r="34" spans="1:8" x14ac:dyDescent="0.2">
      <c r="A34" s="28">
        <v>4100</v>
      </c>
      <c r="B34" s="10" t="s">
        <v>92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93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94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95</v>
      </c>
      <c r="C37" s="12">
        <v>0</v>
      </c>
      <c r="D37" s="12">
        <v>295000</v>
      </c>
      <c r="E37" s="12">
        <f t="shared" si="0"/>
        <v>295000</v>
      </c>
      <c r="F37" s="12">
        <v>273401.34999999998</v>
      </c>
      <c r="G37" s="12">
        <v>273401.34999999998</v>
      </c>
      <c r="H37" s="12">
        <f t="shared" si="1"/>
        <v>21598.650000000023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96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97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98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65</v>
      </c>
      <c r="B43" s="6"/>
      <c r="C43" s="35">
        <f>SUM(C44:C52)</f>
        <v>704936</v>
      </c>
      <c r="D43" s="35">
        <f>SUM(D44:D52)</f>
        <v>4193876.9299999997</v>
      </c>
      <c r="E43" s="35">
        <f t="shared" si="0"/>
        <v>4898812.93</v>
      </c>
      <c r="F43" s="35">
        <f>SUM(F44:F52)</f>
        <v>127682</v>
      </c>
      <c r="G43" s="35">
        <f>SUM(G44:G52)</f>
        <v>127682</v>
      </c>
      <c r="H43" s="35">
        <f t="shared" si="1"/>
        <v>4771130.93</v>
      </c>
    </row>
    <row r="44" spans="1:8" x14ac:dyDescent="0.2">
      <c r="A44" s="28">
        <v>5100</v>
      </c>
      <c r="B44" s="10" t="s">
        <v>99</v>
      </c>
      <c r="C44" s="12">
        <v>704936</v>
      </c>
      <c r="D44" s="12">
        <v>995625.84</v>
      </c>
      <c r="E44" s="12">
        <f t="shared" si="0"/>
        <v>1700561.8399999999</v>
      </c>
      <c r="F44" s="12">
        <v>127682</v>
      </c>
      <c r="G44" s="12">
        <v>127682</v>
      </c>
      <c r="H44" s="12">
        <f t="shared" si="1"/>
        <v>1572879.8399999999</v>
      </c>
    </row>
    <row r="45" spans="1:8" x14ac:dyDescent="0.2">
      <c r="A45" s="28">
        <v>5200</v>
      </c>
      <c r="B45" s="10" t="s">
        <v>100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101</v>
      </c>
      <c r="C46" s="12">
        <v>0</v>
      </c>
      <c r="D46" s="12">
        <v>191415</v>
      </c>
      <c r="E46" s="12">
        <f t="shared" si="0"/>
        <v>191415</v>
      </c>
      <c r="F46" s="12">
        <v>0</v>
      </c>
      <c r="G46" s="12">
        <v>0</v>
      </c>
      <c r="H46" s="12">
        <f t="shared" si="1"/>
        <v>191415</v>
      </c>
    </row>
    <row r="47" spans="1:8" x14ac:dyDescent="0.2">
      <c r="A47" s="28">
        <v>5400</v>
      </c>
      <c r="B47" s="10" t="s">
        <v>102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103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104</v>
      </c>
      <c r="C49" s="12">
        <v>0</v>
      </c>
      <c r="D49" s="12">
        <v>3006836.09</v>
      </c>
      <c r="E49" s="12">
        <f t="shared" si="0"/>
        <v>3006836.09</v>
      </c>
      <c r="F49" s="12">
        <v>0</v>
      </c>
      <c r="G49" s="12">
        <v>0</v>
      </c>
      <c r="H49" s="12">
        <f t="shared" si="1"/>
        <v>3006836.09</v>
      </c>
    </row>
    <row r="50" spans="1:8" x14ac:dyDescent="0.2">
      <c r="A50" s="28">
        <v>5700</v>
      </c>
      <c r="B50" s="10" t="s">
        <v>105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106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107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66</v>
      </c>
      <c r="B53" s="6"/>
      <c r="C53" s="35">
        <f>SUM(C54:C56)</f>
        <v>0</v>
      </c>
      <c r="D53" s="35">
        <f>SUM(D54:D56)</f>
        <v>1166710.1599999999</v>
      </c>
      <c r="E53" s="35">
        <f t="shared" si="0"/>
        <v>1166710.1599999999</v>
      </c>
      <c r="F53" s="35">
        <f>SUM(F54:F56)</f>
        <v>1166710.1499999999</v>
      </c>
      <c r="G53" s="35">
        <f>SUM(G54:G56)</f>
        <v>1166710.1499999999</v>
      </c>
      <c r="H53" s="35">
        <f t="shared" si="1"/>
        <v>1.0000000009313226E-2</v>
      </c>
    </row>
    <row r="54" spans="1:8" x14ac:dyDescent="0.2">
      <c r="A54" s="28">
        <v>6100</v>
      </c>
      <c r="B54" s="10" t="s">
        <v>108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109</v>
      </c>
      <c r="C55" s="12">
        <v>0</v>
      </c>
      <c r="D55" s="12">
        <v>1166710.1599999999</v>
      </c>
      <c r="E55" s="12">
        <f t="shared" si="0"/>
        <v>1166710.1599999999</v>
      </c>
      <c r="F55" s="12">
        <v>1166710.1499999999</v>
      </c>
      <c r="G55" s="12">
        <v>1166710.1499999999</v>
      </c>
      <c r="H55" s="12">
        <f t="shared" si="1"/>
        <v>1.0000000009313226E-2</v>
      </c>
    </row>
    <row r="56" spans="1:8" x14ac:dyDescent="0.2">
      <c r="A56" s="28">
        <v>6300</v>
      </c>
      <c r="B56" s="10" t="s">
        <v>110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67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111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112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113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114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115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116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117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68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69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118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119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120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121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122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123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124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53</v>
      </c>
      <c r="C77" s="37">
        <f t="shared" ref="C77:H77" si="4">SUM(C5+C13+C23+C33+C43+C53+C57+C65+C69)</f>
        <v>51952613.340000004</v>
      </c>
      <c r="D77" s="37">
        <f t="shared" si="4"/>
        <v>13404057.690000001</v>
      </c>
      <c r="E77" s="37">
        <f t="shared" si="4"/>
        <v>65356671.030000001</v>
      </c>
      <c r="F77" s="37">
        <f t="shared" si="4"/>
        <v>40552552.580000006</v>
      </c>
      <c r="G77" s="37">
        <f t="shared" si="4"/>
        <v>40552552.580000006</v>
      </c>
      <c r="H77" s="37">
        <f t="shared" si="4"/>
        <v>24804118.449999996</v>
      </c>
    </row>
    <row r="79" spans="1:8" x14ac:dyDescent="0.2">
      <c r="A79" s="1" t="s">
        <v>129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showGridLines="0" zoomScaleNormal="100" workbookViewId="0">
      <selection activeCell="B28" sqref="B28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54</v>
      </c>
      <c r="B2" s="47"/>
      <c r="C2" s="41" t="s">
        <v>60</v>
      </c>
      <c r="D2" s="42"/>
      <c r="E2" s="42"/>
      <c r="F2" s="42"/>
      <c r="G2" s="43"/>
      <c r="H2" s="44" t="s">
        <v>59</v>
      </c>
    </row>
    <row r="3" spans="1:8" ht="24.9" customHeight="1" x14ac:dyDescent="0.2">
      <c r="A3" s="48"/>
      <c r="B3" s="49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3" t="s">
        <v>0</v>
      </c>
      <c r="C5" s="38">
        <v>51247677.340000004</v>
      </c>
      <c r="D5" s="38">
        <v>8043470.5999999996</v>
      </c>
      <c r="E5" s="38">
        <f>C5+D5</f>
        <v>59291147.940000005</v>
      </c>
      <c r="F5" s="38">
        <v>39258160.43</v>
      </c>
      <c r="G5" s="38">
        <v>39258160.43</v>
      </c>
      <c r="H5" s="38">
        <f>E5-F5</f>
        <v>20032987.510000005</v>
      </c>
    </row>
    <row r="6" spans="1:8" x14ac:dyDescent="0.2">
      <c r="A6" s="5"/>
      <c r="B6" s="13" t="s">
        <v>1</v>
      </c>
      <c r="C6" s="38">
        <v>704936</v>
      </c>
      <c r="D6" s="38">
        <v>5360587.09</v>
      </c>
      <c r="E6" s="38">
        <f>C6+D6</f>
        <v>6065523.0899999999</v>
      </c>
      <c r="F6" s="38">
        <v>1294392.1499999999</v>
      </c>
      <c r="G6" s="38">
        <v>1294392.1499999999</v>
      </c>
      <c r="H6" s="38">
        <f>E6-F6</f>
        <v>4771130.9399999995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53</v>
      </c>
      <c r="C10" s="37">
        <f t="shared" ref="C10:H10" si="0">SUM(C5+C6+C7+C8+C9)</f>
        <v>51952613.340000004</v>
      </c>
      <c r="D10" s="37">
        <f t="shared" si="0"/>
        <v>13404057.689999999</v>
      </c>
      <c r="E10" s="37">
        <f t="shared" si="0"/>
        <v>65356671.030000001</v>
      </c>
      <c r="F10" s="37">
        <f t="shared" si="0"/>
        <v>40552552.579999998</v>
      </c>
      <c r="G10" s="37">
        <f t="shared" si="0"/>
        <v>40552552.579999998</v>
      </c>
      <c r="H10" s="37">
        <f t="shared" si="0"/>
        <v>24804118.450000003</v>
      </c>
    </row>
    <row r="12" spans="1:8" x14ac:dyDescent="0.2">
      <c r="A12" s="1" t="s">
        <v>129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topLeftCell="A10" workbookViewId="0">
      <selection activeCell="B58" sqref="B58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54</v>
      </c>
      <c r="B2" s="47"/>
      <c r="C2" s="41" t="s">
        <v>60</v>
      </c>
      <c r="D2" s="42"/>
      <c r="E2" s="42"/>
      <c r="F2" s="42"/>
      <c r="G2" s="43"/>
      <c r="H2" s="44" t="s">
        <v>59</v>
      </c>
    </row>
    <row r="3" spans="1:8" ht="24.9" customHeight="1" x14ac:dyDescent="0.2">
      <c r="A3" s="48"/>
      <c r="B3" s="49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135</v>
      </c>
      <c r="C6" s="12">
        <v>2950803.62</v>
      </c>
      <c r="D6" s="12">
        <v>323624.56</v>
      </c>
      <c r="E6" s="12">
        <f>C6+D6</f>
        <v>3274428.18</v>
      </c>
      <c r="F6" s="12">
        <v>2282986.11</v>
      </c>
      <c r="G6" s="12">
        <v>2282986.11</v>
      </c>
      <c r="H6" s="12">
        <f>E6-F6</f>
        <v>991442.0700000003</v>
      </c>
    </row>
    <row r="7" spans="1:8" x14ac:dyDescent="0.2">
      <c r="A7" s="4"/>
      <c r="B7" s="15" t="s">
        <v>136</v>
      </c>
      <c r="C7" s="12">
        <v>35450418.299999997</v>
      </c>
      <c r="D7" s="12">
        <v>10954419.4</v>
      </c>
      <c r="E7" s="12">
        <f t="shared" ref="E7:E12" si="0">C7+D7</f>
        <v>46404837.699999996</v>
      </c>
      <c r="F7" s="12">
        <v>28209853.449999999</v>
      </c>
      <c r="G7" s="12">
        <v>28209853.449999999</v>
      </c>
      <c r="H7" s="12">
        <f t="shared" ref="H7:H12" si="1">E7-F7</f>
        <v>18194984.249999996</v>
      </c>
    </row>
    <row r="8" spans="1:8" x14ac:dyDescent="0.2">
      <c r="A8" s="4"/>
      <c r="B8" s="15" t="s">
        <v>137</v>
      </c>
      <c r="C8" s="12">
        <v>13205135.16</v>
      </c>
      <c r="D8" s="12">
        <v>2126013.73</v>
      </c>
      <c r="E8" s="12">
        <f t="shared" si="0"/>
        <v>15331148.890000001</v>
      </c>
      <c r="F8" s="12">
        <v>9798722.1899999995</v>
      </c>
      <c r="G8" s="12">
        <v>9798722.1899999995</v>
      </c>
      <c r="H8" s="12">
        <f t="shared" si="1"/>
        <v>5532426.7000000011</v>
      </c>
    </row>
    <row r="9" spans="1:8" x14ac:dyDescent="0.2">
      <c r="A9" s="4"/>
      <c r="B9" s="15" t="s">
        <v>138</v>
      </c>
      <c r="C9" s="12">
        <v>346256.26</v>
      </c>
      <c r="D9" s="12">
        <v>0</v>
      </c>
      <c r="E9" s="12">
        <f t="shared" si="0"/>
        <v>346256.26</v>
      </c>
      <c r="F9" s="12">
        <v>260990.83</v>
      </c>
      <c r="G9" s="12">
        <v>260990.83</v>
      </c>
      <c r="H9" s="12">
        <f t="shared" si="1"/>
        <v>85265.430000000022</v>
      </c>
    </row>
    <row r="10" spans="1:8" x14ac:dyDescent="0.2">
      <c r="A10" s="4"/>
      <c r="B10" s="15" t="s">
        <v>131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51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53</v>
      </c>
      <c r="C14" s="40">
        <f t="shared" ref="C14:H14" si="2">SUM(C6:C13)</f>
        <v>51952613.339999996</v>
      </c>
      <c r="D14" s="40">
        <f t="shared" si="2"/>
        <v>13404057.690000001</v>
      </c>
      <c r="E14" s="40">
        <f t="shared" si="2"/>
        <v>65356671.029999994</v>
      </c>
      <c r="F14" s="40">
        <f t="shared" si="2"/>
        <v>40552552.579999998</v>
      </c>
      <c r="G14" s="40">
        <f t="shared" si="2"/>
        <v>40552552.579999998</v>
      </c>
      <c r="H14" s="40">
        <f t="shared" si="2"/>
        <v>24804118.449999996</v>
      </c>
    </row>
    <row r="17" spans="1:8" ht="45" customHeight="1" x14ac:dyDescent="0.2">
      <c r="A17" s="41" t="s">
        <v>128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54</v>
      </c>
      <c r="B18" s="47"/>
      <c r="C18" s="41" t="s">
        <v>60</v>
      </c>
      <c r="D18" s="42"/>
      <c r="E18" s="42"/>
      <c r="F18" s="42"/>
      <c r="G18" s="43"/>
      <c r="H18" s="44" t="s">
        <v>59</v>
      </c>
    </row>
    <row r="19" spans="1:8" ht="20.399999999999999" x14ac:dyDescent="0.2">
      <c r="A19" s="48"/>
      <c r="B19" s="49"/>
      <c r="C19" s="8" t="s">
        <v>55</v>
      </c>
      <c r="D19" s="8" t="s">
        <v>125</v>
      </c>
      <c r="E19" s="8" t="s">
        <v>56</v>
      </c>
      <c r="F19" s="8" t="s">
        <v>57</v>
      </c>
      <c r="G19" s="8" t="s">
        <v>58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126</v>
      </c>
      <c r="F20" s="9">
        <v>4</v>
      </c>
      <c r="G20" s="9">
        <v>5</v>
      </c>
      <c r="H20" s="9" t="s">
        <v>127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130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53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54</v>
      </c>
      <c r="B29" s="47"/>
      <c r="C29" s="41" t="s">
        <v>60</v>
      </c>
      <c r="D29" s="42"/>
      <c r="E29" s="42"/>
      <c r="F29" s="42"/>
      <c r="G29" s="43"/>
      <c r="H29" s="44" t="s">
        <v>59</v>
      </c>
    </row>
    <row r="30" spans="1:8" ht="20.399999999999999" x14ac:dyDescent="0.2">
      <c r="A30" s="48"/>
      <c r="B30" s="49"/>
      <c r="C30" s="8" t="s">
        <v>55</v>
      </c>
      <c r="D30" s="8" t="s">
        <v>125</v>
      </c>
      <c r="E30" s="8" t="s">
        <v>56</v>
      </c>
      <c r="F30" s="8" t="s">
        <v>57</v>
      </c>
      <c r="G30" s="8" t="s">
        <v>58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126</v>
      </c>
      <c r="F31" s="9">
        <v>4</v>
      </c>
      <c r="G31" s="9">
        <v>5</v>
      </c>
      <c r="H31" s="9" t="s">
        <v>127</v>
      </c>
    </row>
    <row r="32" spans="1:8" x14ac:dyDescent="0.2">
      <c r="A32" s="4"/>
      <c r="B32" s="19" t="s">
        <v>12</v>
      </c>
      <c r="C32" s="12">
        <v>51952613.340000004</v>
      </c>
      <c r="D32" s="12">
        <v>13404057.689999999</v>
      </c>
      <c r="E32" s="12">
        <f t="shared" ref="E32:E38" si="6">C32+D32</f>
        <v>65356671.030000001</v>
      </c>
      <c r="F32" s="12">
        <v>40552552.579999998</v>
      </c>
      <c r="G32" s="12">
        <v>40552552.579999998</v>
      </c>
      <c r="H32" s="12">
        <f t="shared" ref="H32:H38" si="7">E32-F32</f>
        <v>24804118.450000003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53</v>
      </c>
      <c r="C39" s="40">
        <f t="shared" ref="C39:H39" si="8">SUM(C32:C38)</f>
        <v>51952613.340000004</v>
      </c>
      <c r="D39" s="40">
        <f t="shared" si="8"/>
        <v>13404057.689999999</v>
      </c>
      <c r="E39" s="40">
        <f t="shared" si="8"/>
        <v>65356671.030000001</v>
      </c>
      <c r="F39" s="40">
        <f t="shared" si="8"/>
        <v>40552552.579999998</v>
      </c>
      <c r="G39" s="40">
        <f t="shared" si="8"/>
        <v>40552552.579999998</v>
      </c>
      <c r="H39" s="40">
        <f t="shared" si="8"/>
        <v>24804118.450000003</v>
      </c>
    </row>
    <row r="41" spans="1:8" x14ac:dyDescent="0.2">
      <c r="A41" s="1" t="s">
        <v>129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51181102362204722" right="0.51181102362204722" top="0.74803149606299213" bottom="0.74803149606299213" header="0.31496062992125984" footer="0.31496062992125984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opLeftCell="A4" workbookViewId="0">
      <selection activeCell="B53" sqref="B53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54</v>
      </c>
      <c r="B2" s="47"/>
      <c r="C2" s="41" t="s">
        <v>60</v>
      </c>
      <c r="D2" s="42"/>
      <c r="E2" s="42"/>
      <c r="F2" s="42"/>
      <c r="G2" s="43"/>
      <c r="H2" s="44" t="s">
        <v>59</v>
      </c>
    </row>
    <row r="3" spans="1:8" ht="24.9" customHeight="1" x14ac:dyDescent="0.2">
      <c r="A3" s="48"/>
      <c r="B3" s="49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4" t="s">
        <v>15</v>
      </c>
      <c r="B5" s="23"/>
      <c r="C5" s="35">
        <f t="shared" ref="C5:H5" si="0">SUM(C6:C13)</f>
        <v>346256.26</v>
      </c>
      <c r="D5" s="35">
        <f t="shared" si="0"/>
        <v>0</v>
      </c>
      <c r="E5" s="35">
        <f t="shared" si="0"/>
        <v>346256.26</v>
      </c>
      <c r="F5" s="35">
        <f t="shared" si="0"/>
        <v>260990.83</v>
      </c>
      <c r="G5" s="35">
        <f t="shared" si="0"/>
        <v>260990.83</v>
      </c>
      <c r="H5" s="35">
        <f t="shared" si="0"/>
        <v>85265.430000000022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132</v>
      </c>
      <c r="C8" s="12">
        <v>346256.26</v>
      </c>
      <c r="D8" s="12">
        <v>0</v>
      </c>
      <c r="E8" s="12">
        <f t="shared" si="1"/>
        <v>346256.26</v>
      </c>
      <c r="F8" s="12">
        <v>260990.83</v>
      </c>
      <c r="G8" s="12">
        <v>260990.83</v>
      </c>
      <c r="H8" s="12">
        <f t="shared" si="2"/>
        <v>85265.430000000022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51606357.079999998</v>
      </c>
      <c r="D14" s="35">
        <f t="shared" si="3"/>
        <v>13404057.689999999</v>
      </c>
      <c r="E14" s="35">
        <f t="shared" si="3"/>
        <v>65010414.769999996</v>
      </c>
      <c r="F14" s="35">
        <f t="shared" si="3"/>
        <v>40291561.75</v>
      </c>
      <c r="G14" s="35">
        <f t="shared" si="3"/>
        <v>40291561.75</v>
      </c>
      <c r="H14" s="35">
        <f t="shared" si="3"/>
        <v>24718853.019999996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51606357.079999998</v>
      </c>
      <c r="D19" s="12">
        <v>13404057.689999999</v>
      </c>
      <c r="E19" s="12">
        <f t="shared" si="5"/>
        <v>65010414.769999996</v>
      </c>
      <c r="F19" s="12">
        <v>40291561.75</v>
      </c>
      <c r="G19" s="12">
        <v>40291561.75</v>
      </c>
      <c r="H19" s="12">
        <f t="shared" si="4"/>
        <v>24718853.019999996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53</v>
      </c>
      <c r="C37" s="40">
        <f t="shared" ref="C37:H37" si="12">SUM(C32+C22+C14+C5)</f>
        <v>51952613.339999996</v>
      </c>
      <c r="D37" s="40">
        <f t="shared" si="12"/>
        <v>13404057.689999999</v>
      </c>
      <c r="E37" s="40">
        <f t="shared" si="12"/>
        <v>65356671.029999994</v>
      </c>
      <c r="F37" s="40">
        <f t="shared" si="12"/>
        <v>40552552.579999998</v>
      </c>
      <c r="G37" s="40">
        <f t="shared" si="12"/>
        <v>40552552.579999998</v>
      </c>
      <c r="H37" s="40">
        <f t="shared" si="12"/>
        <v>24804118.449999996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129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2021-10-21T15:49:17Z</cp:lastPrinted>
  <dcterms:created xsi:type="dcterms:W3CDTF">2014-02-10T03:37:14Z</dcterms:created>
  <dcterms:modified xsi:type="dcterms:W3CDTF">2021-10-28T18:48:02Z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